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" i="1" l="1"/>
  <c r="G3" i="1"/>
  <c r="G4" i="1"/>
  <c r="C2" i="1" s="1"/>
  <c r="G5" i="1"/>
  <c r="G7" i="1"/>
  <c r="H4" i="1" l="1"/>
  <c r="D6" i="1" s="1"/>
  <c r="E6" i="1" s="1"/>
  <c r="C18" i="1"/>
  <c r="C14" i="1"/>
  <c r="C10" i="1"/>
  <c r="C6" i="1"/>
  <c r="C17" i="1"/>
  <c r="C13" i="1"/>
  <c r="C9" i="1"/>
  <c r="C5" i="1"/>
  <c r="C16" i="1"/>
  <c r="C12" i="1"/>
  <c r="C8" i="1"/>
  <c r="C4" i="1"/>
  <c r="C19" i="1"/>
  <c r="C15" i="1"/>
  <c r="C11" i="1"/>
  <c r="C7" i="1"/>
  <c r="C3" i="1"/>
  <c r="D18" i="1" l="1"/>
  <c r="E18" i="1" s="1"/>
  <c r="D16" i="1"/>
  <c r="E16" i="1" s="1"/>
  <c r="D2" i="1"/>
  <c r="E2" i="1" s="1"/>
  <c r="D5" i="1"/>
  <c r="E5" i="1" s="1"/>
  <c r="D4" i="1"/>
  <c r="E4" i="1" s="1"/>
  <c r="I2" i="1" s="1"/>
  <c r="D3" i="1"/>
  <c r="E3" i="1" s="1"/>
  <c r="D19" i="1"/>
  <c r="E19" i="1" s="1"/>
  <c r="D13" i="1"/>
  <c r="E13" i="1" s="1"/>
  <c r="D12" i="1"/>
  <c r="E12" i="1" s="1"/>
  <c r="D11" i="1"/>
  <c r="E11" i="1" s="1"/>
  <c r="D17" i="1"/>
  <c r="E17" i="1" s="1"/>
  <c r="D15" i="1"/>
  <c r="E15" i="1" s="1"/>
  <c r="D10" i="1"/>
  <c r="E10" i="1" s="1"/>
  <c r="D9" i="1"/>
  <c r="E9" i="1" s="1"/>
  <c r="D8" i="1"/>
  <c r="E8" i="1" s="1"/>
  <c r="D7" i="1"/>
  <c r="E7" i="1" s="1"/>
  <c r="I3" i="1" s="1"/>
  <c r="D14" i="1"/>
  <c r="E14" i="1" s="1"/>
  <c r="I5" i="1"/>
  <c r="G6" i="1" s="1"/>
  <c r="I7" i="1"/>
</calcChain>
</file>

<file path=xl/sharedStrings.xml><?xml version="1.0" encoding="utf-8"?>
<sst xmlns="http://schemas.openxmlformats.org/spreadsheetml/2006/main" count="32" uniqueCount="31">
  <si>
    <t>ind--median</t>
  </si>
  <si>
    <t>weight</t>
  </si>
  <si>
    <t>ind*weight</t>
  </si>
  <si>
    <t>index values</t>
  </si>
  <si>
    <t>ind-median</t>
  </si>
  <si>
    <t>avg</t>
  </si>
  <si>
    <t>sd</t>
  </si>
  <si>
    <t>median</t>
  </si>
  <si>
    <t>var</t>
  </si>
  <si>
    <t>eff%</t>
  </si>
  <si>
    <t>count</t>
  </si>
  <si>
    <t>core</t>
  </si>
  <si>
    <t>ZOC01A</t>
  </si>
  <si>
    <t>ZOC01B</t>
  </si>
  <si>
    <t>ZOC02A</t>
  </si>
  <si>
    <t>ZOC02B</t>
  </si>
  <si>
    <t>ZOC03A</t>
  </si>
  <si>
    <t>ZOC03B</t>
  </si>
  <si>
    <t>ZOC04A</t>
  </si>
  <si>
    <t>ZOC04B</t>
  </si>
  <si>
    <t>ZOC05A</t>
  </si>
  <si>
    <t>ZOC05B</t>
  </si>
  <si>
    <t>ZOC06B</t>
  </si>
  <si>
    <t>ZOC07A</t>
  </si>
  <si>
    <t>ZOC07B</t>
  </si>
  <si>
    <t>ZOC08A</t>
  </si>
  <si>
    <t>ZOC08B</t>
  </si>
  <si>
    <t>ZOC10A</t>
  </si>
  <si>
    <t>ZOC10B</t>
  </si>
  <si>
    <t>ZOC11A</t>
  </si>
  <si>
    <t>1898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</si>
</sst>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12" sqref="G12"/>
    </sheetView>
  </sheetViews>
  <sheetFormatPr defaultRowHeight="12.75" x14ac:dyDescent="0.2"/>
  <cols>
    <col min="1" max="1" width="7.85546875" style="1" bestFit="1" customWidth="1"/>
    <col min="2" max="2" width="10" style="1" bestFit="1" customWidth="1"/>
    <col min="3" max="3" width="10.7109375" style="1" bestFit="1" customWidth="1"/>
    <col min="4" max="4" width="6.140625" style="1" bestFit="1" customWidth="1"/>
    <col min="5" max="5" width="9.28515625" style="1" bestFit="1" customWidth="1"/>
    <col min="6" max="6" width="6.85546875" style="1" bestFit="1" customWidth="1"/>
    <col min="7" max="7" width="10.7109375" style="1" bestFit="1" customWidth="1"/>
    <col min="8" max="8" width="10" style="1" bestFit="1" customWidth="1"/>
    <col min="9" max="9" width="9.28515625" style="1" bestFit="1" customWidth="1"/>
  </cols>
  <sheetData>
    <row r="1" spans="1:9" x14ac:dyDescent="0.2">
      <c r="A1" t="s">
        <v>11</v>
      </c>
      <c r="B1" s="1" t="s">
        <v>30</v>
      </c>
      <c r="C1" s="1" t="s">
        <v>0</v>
      </c>
      <c r="D1" s="1" t="s">
        <v>1</v>
      </c>
      <c r="E1" s="1" t="s">
        <v>2</v>
      </c>
      <c r="G1" s="1" t="s">
        <v>3</v>
      </c>
      <c r="H1" s="1" t="s">
        <v>4</v>
      </c>
      <c r="I1" s="1" t="s">
        <v>2</v>
      </c>
    </row>
    <row r="2" spans="1:9" x14ac:dyDescent="0.2">
      <c r="A2" t="s">
        <v>12</v>
      </c>
      <c r="B2">
        <v>4.8563099999999997</v>
      </c>
      <c r="C2" s="1">
        <f>ABS(B2-G$4)</f>
        <v>3.8851999999999998</v>
      </c>
      <c r="D2" s="1">
        <f>IF(((B2-G$4)/(9*H$4))^2&lt;1,(1-((B2-G$4)/(9*H$4))^2)^2,0)</f>
        <v>0</v>
      </c>
      <c r="E2" s="1" t="str">
        <f>IF(D2&gt;0,B2*D2,"no data")</f>
        <v>no data</v>
      </c>
      <c r="F2" s="1" t="s">
        <v>5</v>
      </c>
      <c r="G2" s="1">
        <f>AVERAGE(B:B)</f>
        <v>1.1925455555555557</v>
      </c>
      <c r="I2" s="1">
        <f>SUM(E:E)/SUM(D:D)</f>
        <v>0.98622002256311436</v>
      </c>
    </row>
    <row r="3" spans="1:9" x14ac:dyDescent="0.2">
      <c r="A3" t="s">
        <v>13</v>
      </c>
      <c r="B3">
        <v>0.91747999999999996</v>
      </c>
      <c r="C3" s="1">
        <f t="shared" ref="C3:C19" si="0">ABS(B3-G$4)</f>
        <v>5.3630000000000067E-2</v>
      </c>
      <c r="D3" s="1">
        <f t="shared" ref="D3:D19" si="1">IF(((B3-G$4)/(9*H$4))^2&lt;1,(1-((B3-G$4)/(9*H$4))^2)^2,0)</f>
        <v>0.99491007142723442</v>
      </c>
      <c r="E3" s="1">
        <f t="shared" ref="E3:E19" si="2">IF(D3&gt;0,B3*D3,"no data")</f>
        <v>0.91281009233305899</v>
      </c>
      <c r="F3" s="1" t="s">
        <v>6</v>
      </c>
      <c r="G3" s="1">
        <f>STDEV(B:B)</f>
        <v>0.93605011797208493</v>
      </c>
      <c r="I3" s="1">
        <f>STDEV(E:E)</f>
        <v>0.2094668087983845</v>
      </c>
    </row>
    <row r="4" spans="1:9" x14ac:dyDescent="0.2">
      <c r="A4" t="s">
        <v>14</v>
      </c>
      <c r="B4">
        <v>0.95630000000000004</v>
      </c>
      <c r="C4" s="1">
        <f t="shared" si="0"/>
        <v>1.480999999999999E-2</v>
      </c>
      <c r="D4" s="1">
        <f t="shared" si="1"/>
        <v>0.99961138666279681</v>
      </c>
      <c r="E4" s="1">
        <f t="shared" si="2"/>
        <v>0.95592836906563261</v>
      </c>
      <c r="F4" s="1" t="s">
        <v>7</v>
      </c>
      <c r="G4" s="1">
        <f>MEDIAN(B:B)</f>
        <v>0.97111000000000003</v>
      </c>
      <c r="H4" s="1">
        <f>MEDIAN(C:C)</f>
        <v>0.11804500000000001</v>
      </c>
    </row>
    <row r="5" spans="1:9" x14ac:dyDescent="0.2">
      <c r="A5" t="s">
        <v>15</v>
      </c>
      <c r="B5">
        <v>1.0964</v>
      </c>
      <c r="C5" s="1">
        <f t="shared" si="0"/>
        <v>0.12529000000000001</v>
      </c>
      <c r="D5" s="1">
        <f t="shared" si="1"/>
        <v>0.97237819511300438</v>
      </c>
      <c r="E5" s="1">
        <f t="shared" si="2"/>
        <v>1.0661154531218981</v>
      </c>
      <c r="F5" s="1" t="s">
        <v>8</v>
      </c>
      <c r="G5" s="1">
        <f>VAR(B:B)</f>
        <v>0.87618982335555418</v>
      </c>
      <c r="I5" s="1">
        <f>VAR(E:E)</f>
        <v>4.3876343988178967E-2</v>
      </c>
    </row>
    <row r="6" spans="1:9" x14ac:dyDescent="0.2">
      <c r="A6" t="s">
        <v>16</v>
      </c>
      <c r="B6">
        <v>1.0801799999999999</v>
      </c>
      <c r="C6" s="1">
        <f t="shared" si="0"/>
        <v>0.10906999999999989</v>
      </c>
      <c r="D6" s="1">
        <f t="shared" si="1"/>
        <v>0.97903158130086354</v>
      </c>
      <c r="E6" s="1">
        <f t="shared" si="2"/>
        <v>1.0575303334895667</v>
      </c>
      <c r="F6" s="1" t="s">
        <v>9</v>
      </c>
      <c r="G6" s="1">
        <f>G5/I5</f>
        <v>19.969526713338162</v>
      </c>
    </row>
    <row r="7" spans="1:9" x14ac:dyDescent="0.2">
      <c r="A7" t="s">
        <v>17</v>
      </c>
      <c r="B7">
        <v>1.2363200000000001</v>
      </c>
      <c r="C7" s="1">
        <f t="shared" si="0"/>
        <v>0.26521000000000006</v>
      </c>
      <c r="D7" s="1">
        <f t="shared" si="1"/>
        <v>0.87925128102294059</v>
      </c>
      <c r="E7" s="1">
        <f t="shared" si="2"/>
        <v>1.087035943754282</v>
      </c>
      <c r="F7" s="1" t="s">
        <v>10</v>
      </c>
      <c r="G7" s="2">
        <f>COUNT(B:B)</f>
        <v>18</v>
      </c>
      <c r="I7" s="2">
        <f>COUNT(E:E)</f>
        <v>17</v>
      </c>
    </row>
    <row r="8" spans="1:9" x14ac:dyDescent="0.2">
      <c r="A8" t="s">
        <v>18</v>
      </c>
      <c r="B8">
        <v>0.83369000000000004</v>
      </c>
      <c r="C8" s="1">
        <f t="shared" si="0"/>
        <v>0.13741999999999999</v>
      </c>
      <c r="D8" s="1">
        <f t="shared" si="1"/>
        <v>0.96681809475246061</v>
      </c>
      <c r="E8" s="1">
        <f t="shared" si="2"/>
        <v>0.80602657741417894</v>
      </c>
    </row>
    <row r="9" spans="1:9" x14ac:dyDescent="0.2">
      <c r="A9" t="s">
        <v>19</v>
      </c>
      <c r="B9">
        <v>0.42920000000000003</v>
      </c>
      <c r="C9" s="1">
        <f t="shared" si="0"/>
        <v>0.54191</v>
      </c>
      <c r="D9" s="1">
        <f t="shared" si="1"/>
        <v>0.54733344695168085</v>
      </c>
      <c r="E9" s="1">
        <f t="shared" si="2"/>
        <v>0.23491551543166142</v>
      </c>
    </row>
    <row r="10" spans="1:9" x14ac:dyDescent="0.2">
      <c r="A10" t="s">
        <v>20</v>
      </c>
      <c r="B10">
        <v>0.78547999999999996</v>
      </c>
      <c r="C10" s="1">
        <f t="shared" si="0"/>
        <v>0.18563000000000007</v>
      </c>
      <c r="D10" s="1">
        <f t="shared" si="1"/>
        <v>0.93987353753802572</v>
      </c>
      <c r="E10" s="1">
        <f t="shared" si="2"/>
        <v>0.73825186626536843</v>
      </c>
    </row>
    <row r="11" spans="1:9" x14ac:dyDescent="0.2">
      <c r="A11" t="s">
        <v>21</v>
      </c>
      <c r="B11">
        <v>1.08178</v>
      </c>
      <c r="C11" s="1">
        <f t="shared" si="0"/>
        <v>0.11066999999999994</v>
      </c>
      <c r="D11" s="1">
        <f t="shared" si="1"/>
        <v>0.97841525759642434</v>
      </c>
      <c r="E11" s="1">
        <f t="shared" si="2"/>
        <v>1.0584300573626599</v>
      </c>
    </row>
    <row r="12" spans="1:9" x14ac:dyDescent="0.2">
      <c r="A12" t="s">
        <v>22</v>
      </c>
      <c r="B12">
        <v>1.28765</v>
      </c>
      <c r="C12" s="1">
        <f t="shared" si="0"/>
        <v>0.31653999999999993</v>
      </c>
      <c r="D12" s="1">
        <f t="shared" si="1"/>
        <v>0.83033610304000371</v>
      </c>
      <c r="E12" s="1">
        <f t="shared" si="2"/>
        <v>1.0691822830794608</v>
      </c>
    </row>
    <row r="13" spans="1:9" x14ac:dyDescent="0.2">
      <c r="A13" t="s">
        <v>23</v>
      </c>
      <c r="B13">
        <v>0.86031000000000002</v>
      </c>
      <c r="C13" s="1">
        <f t="shared" si="0"/>
        <v>0.11080000000000001</v>
      </c>
      <c r="D13" s="1">
        <f t="shared" si="1"/>
        <v>0.97836479564395551</v>
      </c>
      <c r="E13" s="1">
        <f t="shared" si="2"/>
        <v>0.84169701734045144</v>
      </c>
    </row>
    <row r="14" spans="1:9" x14ac:dyDescent="0.2">
      <c r="A14" t="s">
        <v>24</v>
      </c>
      <c r="B14">
        <v>0.88949</v>
      </c>
      <c r="C14" s="1">
        <f t="shared" si="0"/>
        <v>8.1620000000000026E-2</v>
      </c>
      <c r="D14" s="1">
        <f t="shared" si="1"/>
        <v>0.98823046170963136</v>
      </c>
      <c r="E14" s="1">
        <f t="shared" si="2"/>
        <v>0.87902111338610001</v>
      </c>
    </row>
    <row r="15" spans="1:9" x14ac:dyDescent="0.2">
      <c r="A15" t="s">
        <v>25</v>
      </c>
      <c r="B15">
        <v>0.86458999999999997</v>
      </c>
      <c r="C15" s="1">
        <f t="shared" si="0"/>
        <v>0.10652000000000006</v>
      </c>
      <c r="D15" s="1">
        <f t="shared" si="1"/>
        <v>0.97999568512629587</v>
      </c>
      <c r="E15" s="1">
        <f t="shared" si="2"/>
        <v>0.84729446940334407</v>
      </c>
    </row>
    <row r="16" spans="1:9" x14ac:dyDescent="0.2">
      <c r="A16" t="s">
        <v>26</v>
      </c>
      <c r="B16">
        <v>1.1726300000000001</v>
      </c>
      <c r="C16" s="1">
        <f t="shared" si="0"/>
        <v>0.20152000000000003</v>
      </c>
      <c r="D16" s="1">
        <f t="shared" si="1"/>
        <v>0.92933536894943425</v>
      </c>
      <c r="E16" s="1">
        <f t="shared" si="2"/>
        <v>1.089766533691175</v>
      </c>
    </row>
    <row r="17" spans="1:5" x14ac:dyDescent="0.2">
      <c r="A17" t="s">
        <v>27</v>
      </c>
      <c r="B17">
        <v>0.98592000000000002</v>
      </c>
      <c r="C17" s="1">
        <f t="shared" si="0"/>
        <v>1.480999999999999E-2</v>
      </c>
      <c r="D17" s="1">
        <f t="shared" si="1"/>
        <v>0.99961138666279681</v>
      </c>
      <c r="E17" s="1">
        <f t="shared" si="2"/>
        <v>0.98553685833858462</v>
      </c>
    </row>
    <row r="18" spans="1:5" x14ac:dyDescent="0.2">
      <c r="A18" t="s">
        <v>28</v>
      </c>
      <c r="B18">
        <v>0.93674999999999997</v>
      </c>
      <c r="C18" s="1">
        <f t="shared" si="0"/>
        <v>3.4360000000000057E-2</v>
      </c>
      <c r="D18" s="1">
        <f t="shared" si="1"/>
        <v>0.9979091209960339</v>
      </c>
      <c r="E18" s="1">
        <f t="shared" si="2"/>
        <v>0.93479136909303473</v>
      </c>
    </row>
    <row r="19" spans="1:5" x14ac:dyDescent="0.2">
      <c r="A19" t="s">
        <v>29</v>
      </c>
      <c r="B19">
        <v>1.1953400000000001</v>
      </c>
      <c r="C19" s="1">
        <f t="shared" si="0"/>
        <v>0.22423000000000004</v>
      </c>
      <c r="D19" s="1">
        <f t="shared" si="1"/>
        <v>0.91289263831396494</v>
      </c>
      <c r="E19" s="1">
        <f t="shared" si="2"/>
        <v>1.0912170862822148</v>
      </c>
    </row>
  </sheetData>
  <sheetCalcPr fullCalcOnLoad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Sheppard</dc:creator>
  <cp:lastModifiedBy>prs</cp:lastModifiedBy>
  <dcterms:created xsi:type="dcterms:W3CDTF">2000-04-17T17:58:15Z</dcterms:created>
  <dcterms:modified xsi:type="dcterms:W3CDTF">2017-05-13T23:45:47Z</dcterms:modified>
</cp:coreProperties>
</file>